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\Downloads\"/>
    </mc:Choice>
  </mc:AlternateContent>
  <xr:revisionPtr revIDLastSave="0" documentId="8_{6333317C-3009-4B9B-B8F2-49AC9B80346C}" xr6:coauthVersionLast="47" xr6:coauthVersionMax="47" xr10:uidLastSave="{00000000-0000-0000-0000-000000000000}"/>
  <bookViews>
    <workbookView xWindow="6975" yWindow="-16320" windowWidth="29040" windowHeight="15840" xr2:uid="{4E7EB738-FD38-43A3-BC29-6FA5BB050DDC}"/>
  </bookViews>
  <sheets>
    <sheet name="Timetabled hour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C23" i="1"/>
  <c r="C19" i="1"/>
  <c r="B19" i="1"/>
  <c r="C18" i="1"/>
  <c r="B18" i="1"/>
  <c r="C17" i="1"/>
  <c r="B17" i="1"/>
  <c r="C14" i="1"/>
  <c r="C13" i="1"/>
  <c r="B13" i="1"/>
  <c r="C12" i="1"/>
  <c r="B12" i="1"/>
  <c r="B23" i="1"/>
  <c r="J11" i="1"/>
  <c r="J12" i="1" s="1"/>
  <c r="I6" i="1"/>
  <c r="B14" i="1"/>
  <c r="D24" i="1" l="1"/>
  <c r="C24" i="1" s="1"/>
  <c r="B24" i="1" l="1"/>
  <c r="D25" i="1" s="1"/>
  <c r="B25" i="1" l="1"/>
  <c r="B26" i="1" s="1"/>
  <c r="C25" i="1"/>
</calcChain>
</file>

<file path=xl/sharedStrings.xml><?xml version="1.0" encoding="utf-8"?>
<sst xmlns="http://schemas.openxmlformats.org/spreadsheetml/2006/main" count="51" uniqueCount="43">
  <si>
    <t>Confirm your weekly part time hours and FTTE</t>
  </si>
  <si>
    <t>Fill in the yellow boxes with your information</t>
  </si>
  <si>
    <t>If you know your FTTE enter it here:</t>
  </si>
  <si>
    <t xml:space="preserve">This FTTE is </t>
  </si>
  <si>
    <t>timetabled hours per week</t>
  </si>
  <si>
    <t>Enter here your total timetabled weekly  hours</t>
  </si>
  <si>
    <t xml:space="preserve">FTTE </t>
  </si>
  <si>
    <t>If your school timetable cycle is not a five day one use this converter:</t>
  </si>
  <si>
    <t>permanent units, beginning teacher time  or other additional allowances</t>
  </si>
  <si>
    <t>Your total imetabled hours per cycle</t>
  </si>
  <si>
    <t>School days per cycle</t>
  </si>
  <si>
    <t>Based on your FTTE</t>
  </si>
  <si>
    <t>Your equivalent hours per week</t>
  </si>
  <si>
    <t>Maximum contact hours</t>
  </si>
  <si>
    <t>Equivalent FTTE</t>
  </si>
  <si>
    <t>Prorated non-contact hours</t>
  </si>
  <si>
    <t>Other non-contact allowances</t>
  </si>
  <si>
    <t>Some common allowances</t>
  </si>
  <si>
    <t>Hours per week</t>
  </si>
  <si>
    <t>PCT  Year 1 over 12.5 hours pw</t>
  </si>
  <si>
    <t>advice and guidance time</t>
  </si>
  <si>
    <t xml:space="preserve">Based on the total timetabled hours per week </t>
  </si>
  <si>
    <t>Permanent unit(s)</t>
  </si>
  <si>
    <t>per unit</t>
  </si>
  <si>
    <t>Pastoral care time allowance</t>
  </si>
  <si>
    <t>Specialist Classroom Teacher Allowance</t>
  </si>
  <si>
    <t>4 or 8</t>
  </si>
  <si>
    <t>Roll under 1201/0ver 1200</t>
  </si>
  <si>
    <t>Within School Teacher</t>
  </si>
  <si>
    <t>Other collective agreement allowance(s)</t>
  </si>
  <si>
    <t>Adjusting hours</t>
  </si>
  <si>
    <t>Other school-allocated allowance(s)</t>
  </si>
  <si>
    <t>I have this many additional time allowances (hpw)</t>
  </si>
  <si>
    <t>This will be my timetabled prorated non-contact</t>
  </si>
  <si>
    <t>This will be my total timetabled hours per week</t>
  </si>
  <si>
    <t>This will be my FTTE</t>
  </si>
  <si>
    <t>Quick checks</t>
  </si>
  <si>
    <t xml:space="preserve">These hours are </t>
  </si>
  <si>
    <t xml:space="preserve">I want this many weekly timetabled contact hours </t>
  </si>
  <si>
    <t>Prorated non-contact hours/minutes</t>
  </si>
  <si>
    <t>Hours</t>
  </si>
  <si>
    <t>Minutes</t>
  </si>
  <si>
    <t>Enter here any weekly timetabled non-contact hours and minute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</si>
</sst>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rgb="FF9C57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8"/>
      <color rgb="FF9C57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4"/>
      <color rgb="FF9C0006"/>
      <name val="Calibri"/>
      <family val="2"/>
      <scheme val="minor"/>
    </font>
    <font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4" borderId="0" xfId="3" applyFont="1"/>
    <xf numFmtId="0" fontId="10" fillId="0" borderId="0" xfId="0" applyFont="1"/>
    <xf numFmtId="0" fontId="6" fillId="4" borderId="0" xfId="3" applyFont="1" applyProtection="1"/>
    <xf numFmtId="0" fontId="8" fillId="4" borderId="0" xfId="3" applyFont="1" applyAlignment="1" applyProtection="1">
      <alignment vertical="center"/>
    </xf>
    <xf numFmtId="0" fontId="4" fillId="0" borderId="0" xfId="0" applyFont="1"/>
    <xf numFmtId="0" fontId="8" fillId="4" borderId="0" xfId="3" applyFont="1" applyProtection="1"/>
    <xf numFmtId="164" fontId="5" fillId="0" borderId="0" xfId="0" applyNumberFormat="1" applyFont="1"/>
    <xf numFmtId="0" fontId="11" fillId="0" borderId="0" xfId="0" applyFont="1"/>
    <xf numFmtId="164" fontId="4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0" fillId="0" borderId="6" xfId="0" applyBorder="1"/>
    <xf numFmtId="0" fontId="5" fillId="0" borderId="7" xfId="0" applyFont="1" applyBorder="1"/>
    <xf numFmtId="0" fontId="5" fillId="0" borderId="8" xfId="0" applyFont="1" applyBorder="1"/>
    <xf numFmtId="0" fontId="0" fillId="0" borderId="8" xfId="0" applyBorder="1"/>
    <xf numFmtId="0" fontId="0" fillId="0" borderId="9" xfId="0" applyBorder="1"/>
    <xf numFmtId="0" fontId="5" fillId="0" borderId="2" xfId="0" applyFont="1" applyBorder="1"/>
    <xf numFmtId="2" fontId="7" fillId="2" borderId="3" xfId="1" applyNumberFormat="1" applyFont="1" applyBorder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2" fontId="7" fillId="2" borderId="1" xfId="1" applyNumberFormat="1" applyFont="1" applyBorder="1" applyAlignment="1" applyProtection="1">
      <alignment horizontal="center"/>
    </xf>
    <xf numFmtId="0" fontId="7" fillId="2" borderId="1" xfId="1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2" fontId="13" fillId="5" borderId="1" xfId="2" applyNumberFormat="1" applyFont="1" applyFill="1" applyBorder="1" applyAlignment="1" applyProtection="1">
      <alignment horizontal="center"/>
      <protection locked="0"/>
    </xf>
    <xf numFmtId="0" fontId="13" fillId="5" borderId="1" xfId="2" applyFont="1" applyFill="1" applyBorder="1" applyAlignment="1" applyProtection="1">
      <alignment horizontal="center"/>
      <protection locked="0"/>
    </xf>
    <xf numFmtId="2" fontId="7" fillId="2" borderId="8" xfId="1" applyNumberFormat="1" applyFont="1" applyBorder="1" applyAlignment="1" applyProtection="1">
      <alignment horizontal="center"/>
    </xf>
    <xf numFmtId="0" fontId="7" fillId="0" borderId="8" xfId="1" applyFont="1" applyFill="1" applyBorder="1" applyProtection="1"/>
    <xf numFmtId="0" fontId="0" fillId="0" borderId="5" xfId="0" applyBorder="1"/>
    <xf numFmtId="1" fontId="7" fillId="2" borderId="1" xfId="1" applyNumberFormat="1" applyFont="1" applyBorder="1" applyAlignment="1" applyProtection="1">
      <alignment horizontal="center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1" fontId="7" fillId="2" borderId="1" xfId="1" applyNumberFormat="1" applyFont="1" applyBorder="1" applyAlignment="1">
      <alignment horizontal="center"/>
    </xf>
    <xf numFmtId="1" fontId="7" fillId="2" borderId="1" xfId="1" applyNumberFormat="1" applyFont="1" applyBorder="1" applyAlignment="1" applyProtection="1">
      <alignment horizontal="center"/>
      <protection locked="0"/>
    </xf>
    <xf numFmtId="164" fontId="7" fillId="2" borderId="1" xfId="1" applyNumberFormat="1" applyFont="1" applyBorder="1" applyAlignment="1">
      <alignment horizontal="center"/>
    </xf>
    <xf numFmtId="2" fontId="4" fillId="5" borderId="0" xfId="0" applyNumberFormat="1" applyFont="1" applyFill="1" applyAlignment="1" applyProtection="1">
      <alignment horizontal="center"/>
      <protection locked="0"/>
    </xf>
    <xf numFmtId="1" fontId="4" fillId="5" borderId="0" xfId="0" applyNumberFormat="1" applyFont="1" applyFill="1" applyAlignment="1" applyProtection="1">
      <alignment horizontal="center"/>
      <protection locked="0"/>
    </xf>
    <xf numFmtId="1" fontId="7" fillId="2" borderId="0" xfId="1" applyNumberFormat="1" applyFont="1" applyBorder="1" applyAlignment="1" applyProtection="1">
      <alignment horizontal="center"/>
    </xf>
    <xf numFmtId="0" fontId="4" fillId="5" borderId="0" xfId="0" applyFont="1" applyFill="1" applyAlignment="1" applyProtection="1">
      <alignment horizontal="center"/>
      <protection locked="0"/>
    </xf>
    <xf numFmtId="1" fontId="7" fillId="2" borderId="0" xfId="1" applyNumberFormat="1" applyFont="1" applyBorder="1" applyAlignment="1" applyProtection="1">
      <alignment horizontal="center"/>
      <protection locked="0"/>
    </xf>
    <xf numFmtId="0" fontId="7" fillId="2" borderId="0" xfId="1" applyFont="1" applyBorder="1" applyAlignment="1">
      <alignment horizontal="center"/>
    </xf>
    <xf numFmtId="2" fontId="7" fillId="2" borderId="0" xfId="1" applyNumberFormat="1" applyFont="1" applyBorder="1" applyAlignment="1">
      <alignment horizontal="center"/>
    </xf>
    <xf numFmtId="0" fontId="12" fillId="3" borderId="0" xfId="2" applyFont="1" applyAlignment="1" applyProtection="1">
      <alignment horizontal="center"/>
    </xf>
    <xf numFmtId="0" fontId="0" fillId="0" borderId="0" xfId="0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279400</xdr:rowOff>
    </xdr:from>
    <xdr:to>
      <xdr:col>5</xdr:col>
      <xdr:colOff>396875</xdr:colOff>
      <xdr:row>7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E74648C-895C-F191-8AF9-59D7CA888086}"/>
            </a:ext>
          </a:extLst>
        </xdr:cNvPr>
        <xdr:cNvCxnSpPr/>
      </xdr:nvCxnSpPr>
      <xdr:spPr>
        <a:xfrm flipH="1" flipV="1">
          <a:off x="7829550" y="1676400"/>
          <a:ext cx="752475" cy="349250"/>
        </a:xfrm>
        <a:prstGeom prst="straightConnector1">
          <a:avLst/>
        </a:prstGeom>
        <a:ln w="730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</xdr:row>
      <xdr:rowOff>127000</xdr:rowOff>
    </xdr:from>
    <xdr:to>
      <xdr:col>5</xdr:col>
      <xdr:colOff>374650</xdr:colOff>
      <xdr:row>3</xdr:row>
      <xdr:rowOff>142875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6071C31-3F65-46BD-993D-70025C2E1890}"/>
            </a:ext>
          </a:extLst>
        </xdr:cNvPr>
        <xdr:cNvCxnSpPr/>
      </xdr:nvCxnSpPr>
      <xdr:spPr>
        <a:xfrm flipV="1">
          <a:off x="7829550" y="1219200"/>
          <a:ext cx="730250" cy="15875"/>
        </a:xfrm>
        <a:prstGeom prst="straightConnector1">
          <a:avLst/>
        </a:prstGeom>
        <a:ln w="730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5</xdr:row>
      <xdr:rowOff>114300</xdr:rowOff>
    </xdr:from>
    <xdr:to>
      <xdr:col>5</xdr:col>
      <xdr:colOff>361950</xdr:colOff>
      <xdr:row>5</xdr:row>
      <xdr:rowOff>127000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8AC087-8BD8-443F-9346-0F7CE735F9EC}"/>
            </a:ext>
          </a:extLst>
        </xdr:cNvPr>
        <xdr:cNvCxnSpPr/>
      </xdr:nvCxnSpPr>
      <xdr:spPr>
        <a:xfrm>
          <a:off x="7858125" y="1511300"/>
          <a:ext cx="688975" cy="12700"/>
        </a:xfrm>
        <a:prstGeom prst="straightConnector1">
          <a:avLst/>
        </a:prstGeom>
        <a:ln w="730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8</xdr:row>
      <xdr:rowOff>292100</xdr:rowOff>
    </xdr:from>
    <xdr:to>
      <xdr:col>6</xdr:col>
      <xdr:colOff>19050</xdr:colOff>
      <xdr:row>13</xdr:row>
      <xdr:rowOff>19050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A3770D4-182D-4287-8CDA-8EE2D0FAD100}"/>
            </a:ext>
          </a:extLst>
        </xdr:cNvPr>
        <xdr:cNvCxnSpPr/>
      </xdr:nvCxnSpPr>
      <xdr:spPr>
        <a:xfrm>
          <a:off x="7886700" y="2889250"/>
          <a:ext cx="1054100" cy="1238250"/>
        </a:xfrm>
        <a:prstGeom prst="straightConnector1">
          <a:avLst/>
        </a:prstGeom>
        <a:ln w="730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8435-80C1-4B00-84FA-40A576D91DC5}">
  <dimension ref="A1:N28"/>
  <sheetViews>
    <sheetView tabSelected="1" zoomScale="85" zoomScaleNormal="85" workbookViewId="0">
      <selection activeCell="E2" sqref="E2"/>
    </sheetView>
  </sheetViews>
  <sheetFormatPr defaultColWidth="8.77734375" defaultRowHeight="14.4" x14ac:dyDescent="0.3"/>
  <cols>
    <col min="1" max="1" width="89.77734375" customWidth="1"/>
    <col min="2" max="2" width="13" customWidth="1"/>
    <col min="3" max="3" width="10.21875" bestFit="1" customWidth="1"/>
    <col min="4" max="4" width="10.21875" hidden="1" customWidth="1"/>
    <col min="5" max="5" width="8.88671875" customWidth="1"/>
    <col min="6" max="6" width="5.77734375" customWidth="1"/>
    <col min="8" max="8" width="14.21875" customWidth="1"/>
    <col min="9" max="9" width="31.77734375" customWidth="1"/>
    <col min="11" max="11" width="10.77734375" customWidth="1"/>
  </cols>
  <sheetData>
    <row r="1" spans="1:14" ht="31.2" x14ac:dyDescent="0.6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31.2" x14ac:dyDescent="0.6">
      <c r="A2" s="9" t="s">
        <v>1</v>
      </c>
      <c r="B2" s="1"/>
      <c r="C2" s="1"/>
      <c r="D2" s="1"/>
      <c r="E2" s="1"/>
      <c r="F2" s="1"/>
      <c r="G2" s="50" t="s">
        <v>36</v>
      </c>
      <c r="H2" s="51"/>
      <c r="I2" s="51"/>
      <c r="J2" s="1"/>
      <c r="K2" s="1"/>
    </row>
    <row r="3" spans="1:14" ht="29.4" thickBot="1" x14ac:dyDescent="0.6">
      <c r="A3" s="9"/>
      <c r="B3" s="1"/>
      <c r="C3" s="1"/>
      <c r="D3" s="1"/>
      <c r="E3" s="1"/>
      <c r="F3" s="1"/>
      <c r="G3" s="1"/>
      <c r="H3" s="13"/>
      <c r="I3" s="13"/>
      <c r="J3" s="1"/>
      <c r="K3" s="1"/>
    </row>
    <row r="4" spans="1:14" ht="24" thickBot="1" x14ac:dyDescent="0.5">
      <c r="A4" s="4" t="s">
        <v>2</v>
      </c>
      <c r="B4" s="1"/>
      <c r="C4" s="31">
        <v>0.67500000000000004</v>
      </c>
      <c r="D4" s="43"/>
      <c r="F4" s="1"/>
      <c r="G4" s="24" t="s">
        <v>3</v>
      </c>
      <c r="H4" s="15"/>
      <c r="I4" s="25">
        <f>C4*25</f>
        <v>16.875</v>
      </c>
      <c r="J4" s="15" t="s">
        <v>4</v>
      </c>
      <c r="K4" s="16"/>
      <c r="L4" s="16"/>
      <c r="M4" s="16"/>
      <c r="N4" s="17"/>
    </row>
    <row r="5" spans="1:14" ht="15" thickBot="1" x14ac:dyDescent="0.35">
      <c r="G5" s="37"/>
      <c r="N5" s="19"/>
    </row>
    <row r="6" spans="1:14" ht="24" thickBot="1" x14ac:dyDescent="0.5">
      <c r="A6" s="4" t="s">
        <v>5</v>
      </c>
      <c r="B6" s="5"/>
      <c r="C6" s="31">
        <v>16.88</v>
      </c>
      <c r="D6" s="43"/>
      <c r="F6" s="1"/>
      <c r="G6" s="20" t="s">
        <v>37</v>
      </c>
      <c r="H6" s="21"/>
      <c r="I6" s="35">
        <f>C6/25</f>
        <v>0.67519999999999991</v>
      </c>
      <c r="J6" s="36" t="s">
        <v>6</v>
      </c>
      <c r="K6" s="22"/>
      <c r="L6" s="22"/>
      <c r="M6" s="22"/>
      <c r="N6" s="23"/>
    </row>
    <row r="7" spans="1:14" ht="24" thickBot="1" x14ac:dyDescent="0.5">
      <c r="A7" s="6"/>
      <c r="B7" s="1"/>
      <c r="C7" s="32"/>
      <c r="D7" s="32"/>
      <c r="F7" s="1"/>
      <c r="G7" s="1"/>
      <c r="H7" s="1"/>
      <c r="I7" s="1"/>
      <c r="J7" s="1"/>
      <c r="K7" s="1"/>
    </row>
    <row r="8" spans="1:14" ht="24" thickBot="1" x14ac:dyDescent="0.5">
      <c r="A8" s="4" t="s">
        <v>42</v>
      </c>
      <c r="B8" s="7"/>
      <c r="C8" s="39">
        <v>0</v>
      </c>
      <c r="D8" s="44"/>
      <c r="E8" s="1" t="s">
        <v>40</v>
      </c>
      <c r="F8" s="1"/>
      <c r="G8" s="14" t="s">
        <v>7</v>
      </c>
      <c r="H8" s="15"/>
      <c r="I8" s="15"/>
      <c r="J8" s="15"/>
      <c r="K8" s="15"/>
      <c r="L8" s="16"/>
      <c r="M8" s="16"/>
      <c r="N8" s="17"/>
    </row>
    <row r="9" spans="1:14" ht="25.05" customHeight="1" thickBot="1" x14ac:dyDescent="0.5">
      <c r="A9" s="4" t="s">
        <v>8</v>
      </c>
      <c r="B9" s="7"/>
      <c r="C9" s="39">
        <v>0</v>
      </c>
      <c r="D9" s="44"/>
      <c r="E9" s="8" t="s">
        <v>41</v>
      </c>
      <c r="F9" s="1"/>
      <c r="G9" s="18" t="s">
        <v>9</v>
      </c>
      <c r="H9" s="1"/>
      <c r="J9" s="33">
        <v>18</v>
      </c>
      <c r="K9" s="1"/>
      <c r="N9" s="19"/>
    </row>
    <row r="10" spans="1:14" ht="22.05" customHeight="1" thickBot="1" x14ac:dyDescent="0.5">
      <c r="A10" s="1"/>
      <c r="B10" s="1"/>
      <c r="C10" s="1"/>
      <c r="D10" s="1"/>
      <c r="E10" s="1"/>
      <c r="F10" s="1"/>
      <c r="G10" s="18" t="s">
        <v>10</v>
      </c>
      <c r="H10" s="1"/>
      <c r="J10" s="34">
        <v>6</v>
      </c>
      <c r="K10" s="1"/>
      <c r="N10" s="19"/>
    </row>
    <row r="11" spans="1:14" ht="24" thickBot="1" x14ac:dyDescent="0.5">
      <c r="A11" s="6" t="s">
        <v>11</v>
      </c>
      <c r="B11" s="1" t="s">
        <v>40</v>
      </c>
      <c r="C11" s="8" t="s">
        <v>41</v>
      </c>
      <c r="D11" s="8"/>
      <c r="E11" s="8"/>
      <c r="F11" s="1"/>
      <c r="G11" s="18" t="s">
        <v>12</v>
      </c>
      <c r="H11" s="1"/>
      <c r="J11" s="28">
        <f>IF(J9=0,0,J9/J10*5)</f>
        <v>15</v>
      </c>
      <c r="K11" s="1"/>
      <c r="N11" s="19"/>
    </row>
    <row r="12" spans="1:14" ht="24" thickBot="1" x14ac:dyDescent="0.5">
      <c r="A12" s="8" t="s">
        <v>13</v>
      </c>
      <c r="B12" s="38">
        <f>INT(C4*25*0.8-C8)</f>
        <v>13</v>
      </c>
      <c r="C12" s="38">
        <f>((C4*25*0.8-C8)-INT(C4*25*0.8-C8))*60</f>
        <v>30</v>
      </c>
      <c r="D12" s="45"/>
      <c r="E12" s="8"/>
      <c r="F12" s="1"/>
      <c r="G12" s="20" t="s">
        <v>14</v>
      </c>
      <c r="H12" s="21"/>
      <c r="I12" s="22"/>
      <c r="J12" s="28">
        <f>J11/25</f>
        <v>0.6</v>
      </c>
      <c r="K12" s="21"/>
      <c r="L12" s="22"/>
      <c r="M12" s="22"/>
      <c r="N12" s="23"/>
    </row>
    <row r="13" spans="1:14" ht="24" thickBot="1" x14ac:dyDescent="0.5">
      <c r="A13" s="8" t="s">
        <v>39</v>
      </c>
      <c r="B13" s="38">
        <f>INT(C4*25*0.2)</f>
        <v>3</v>
      </c>
      <c r="C13" s="38">
        <f>((C4*25*0.2)-INT(C4*25*0.2))*60</f>
        <v>22.5</v>
      </c>
      <c r="D13" s="45"/>
      <c r="E13" s="8"/>
      <c r="F13" s="1"/>
      <c r="G13" s="1"/>
      <c r="H13" s="1"/>
      <c r="I13" s="1"/>
      <c r="J13" s="1"/>
      <c r="K13" s="1"/>
    </row>
    <row r="14" spans="1:14" ht="24" thickBot="1" x14ac:dyDescent="0.5">
      <c r="A14" s="8" t="s">
        <v>16</v>
      </c>
      <c r="B14" s="38">
        <f>C8</f>
        <v>0</v>
      </c>
      <c r="C14" s="38">
        <f>C9</f>
        <v>0</v>
      </c>
      <c r="D14" s="45"/>
      <c r="E14" s="8"/>
      <c r="F14" s="1"/>
      <c r="G14" s="26" t="s">
        <v>17</v>
      </c>
      <c r="H14" s="15"/>
      <c r="I14" s="15"/>
      <c r="J14" s="27" t="s">
        <v>18</v>
      </c>
      <c r="K14" s="16"/>
      <c r="L14" s="16"/>
      <c r="M14" s="16"/>
      <c r="N14" s="17"/>
    </row>
    <row r="15" spans="1:14" ht="19.95" customHeight="1" x14ac:dyDescent="0.45">
      <c r="A15" s="6"/>
      <c r="B15" s="11"/>
      <c r="C15" s="8"/>
      <c r="D15" s="8"/>
      <c r="E15" s="8"/>
      <c r="F15" s="1"/>
      <c r="G15" s="18" t="s">
        <v>19</v>
      </c>
      <c r="H15" s="1"/>
      <c r="I15" s="1"/>
      <c r="J15" s="12">
        <v>2.5</v>
      </c>
      <c r="K15" s="1" t="s">
        <v>20</v>
      </c>
      <c r="N15" s="19"/>
    </row>
    <row r="16" spans="1:14" ht="24" thickBot="1" x14ac:dyDescent="0.5">
      <c r="A16" s="6" t="s">
        <v>21</v>
      </c>
      <c r="B16" s="1" t="s">
        <v>40</v>
      </c>
      <c r="C16" s="8" t="s">
        <v>41</v>
      </c>
      <c r="D16" s="8"/>
      <c r="E16" s="1"/>
      <c r="F16" s="1"/>
      <c r="G16" s="18" t="s">
        <v>22</v>
      </c>
      <c r="H16" s="1"/>
      <c r="I16" s="1"/>
      <c r="J16" s="12">
        <v>1</v>
      </c>
      <c r="K16" s="1" t="s">
        <v>23</v>
      </c>
      <c r="N16" s="19"/>
    </row>
    <row r="17" spans="1:14" ht="24" thickBot="1" x14ac:dyDescent="0.5">
      <c r="A17" s="8" t="s">
        <v>13</v>
      </c>
      <c r="B17" s="38">
        <f>INT(C6*0.8-C8)</f>
        <v>13</v>
      </c>
      <c r="C17" s="38">
        <f>60*((C6*0.8-C8)-INT(C6*0.8-C8))</f>
        <v>30.239999999999974</v>
      </c>
      <c r="D17" s="45"/>
      <c r="E17" s="1"/>
      <c r="F17" s="1"/>
      <c r="G17" s="18" t="s">
        <v>24</v>
      </c>
      <c r="H17" s="1"/>
      <c r="I17" s="1"/>
      <c r="J17" s="12">
        <v>5</v>
      </c>
      <c r="K17" s="1"/>
      <c r="N17" s="19"/>
    </row>
    <row r="18" spans="1:14" ht="24" thickBot="1" x14ac:dyDescent="0.5">
      <c r="A18" s="8" t="s">
        <v>15</v>
      </c>
      <c r="B18" s="38">
        <f>INT(C6*0.2)</f>
        <v>3</v>
      </c>
      <c r="C18" s="38">
        <f>60*((C6*0.2)-INT(C6*0.2))</f>
        <v>22.559999999999995</v>
      </c>
      <c r="D18" s="45"/>
      <c r="E18" s="1"/>
      <c r="F18" s="1"/>
      <c r="G18" s="18" t="s">
        <v>25</v>
      </c>
      <c r="H18" s="1"/>
      <c r="I18" s="1"/>
      <c r="J18" s="12" t="s">
        <v>26</v>
      </c>
      <c r="K18" s="1" t="s">
        <v>27</v>
      </c>
      <c r="N18" s="19"/>
    </row>
    <row r="19" spans="1:14" ht="24" thickBot="1" x14ac:dyDescent="0.5">
      <c r="A19" s="8" t="s">
        <v>16</v>
      </c>
      <c r="B19" s="38">
        <f>C8</f>
        <v>0</v>
      </c>
      <c r="C19" s="38">
        <f>C9</f>
        <v>0</v>
      </c>
      <c r="D19" s="45"/>
      <c r="E19" s="1"/>
      <c r="F19" s="1"/>
      <c r="G19" s="18" t="s">
        <v>28</v>
      </c>
      <c r="H19" s="1"/>
      <c r="I19" s="1"/>
      <c r="J19" s="12">
        <v>2</v>
      </c>
      <c r="K19" s="1"/>
      <c r="N19" s="19"/>
    </row>
    <row r="20" spans="1:14" ht="23.4" x14ac:dyDescent="0.45">
      <c r="C20" s="1"/>
      <c r="D20" s="1"/>
      <c r="E20" s="1"/>
      <c r="F20" s="1"/>
      <c r="G20" s="18" t="s">
        <v>29</v>
      </c>
      <c r="N20" s="19"/>
    </row>
    <row r="21" spans="1:14" ht="25.05" customHeight="1" thickBot="1" x14ac:dyDescent="0.5">
      <c r="A21" s="10" t="s">
        <v>30</v>
      </c>
      <c r="B21" s="1" t="s">
        <v>40</v>
      </c>
      <c r="C21" s="8" t="s">
        <v>41</v>
      </c>
      <c r="D21" s="8"/>
      <c r="G21" s="20" t="s">
        <v>31</v>
      </c>
      <c r="H21" s="22"/>
      <c r="I21" s="22"/>
      <c r="J21" s="22"/>
      <c r="K21" s="22"/>
      <c r="L21" s="22"/>
      <c r="M21" s="22"/>
      <c r="N21" s="23"/>
    </row>
    <row r="22" spans="1:14" ht="24.6" customHeight="1" thickBot="1" x14ac:dyDescent="0.5">
      <c r="A22" s="2" t="s">
        <v>38</v>
      </c>
      <c r="B22" s="30">
        <v>14</v>
      </c>
      <c r="C22" s="30">
        <v>0</v>
      </c>
      <c r="D22" s="46"/>
    </row>
    <row r="23" spans="1:14" ht="24.6" customHeight="1" thickBot="1" x14ac:dyDescent="0.5">
      <c r="A23" s="1" t="s">
        <v>32</v>
      </c>
      <c r="B23" s="41">
        <f>C8</f>
        <v>0</v>
      </c>
      <c r="C23" s="41">
        <f>C9</f>
        <v>0</v>
      </c>
      <c r="D23" s="47"/>
    </row>
    <row r="24" spans="1:14" ht="24.6" customHeight="1" thickBot="1" x14ac:dyDescent="0.5">
      <c r="A24" s="1" t="s">
        <v>33</v>
      </c>
      <c r="B24" s="40">
        <f>INT(D24)</f>
        <v>3</v>
      </c>
      <c r="C24" s="40">
        <f>(D24-INT(D24))*60</f>
        <v>30</v>
      </c>
      <c r="D24" s="49">
        <f>(B22+B23+(C22+C23)/60)/4</f>
        <v>3.5</v>
      </c>
    </row>
    <row r="25" spans="1:14" ht="24" thickBot="1" x14ac:dyDescent="0.5">
      <c r="A25" s="1" t="s">
        <v>34</v>
      </c>
      <c r="B25" s="29">
        <f>INT(D25)</f>
        <v>17</v>
      </c>
      <c r="C25" s="29">
        <f>60*(D25-INT(D25))</f>
        <v>30</v>
      </c>
      <c r="D25" s="48">
        <f>B22+B23+B24+(C22+C23+C24)/60</f>
        <v>17.5</v>
      </c>
    </row>
    <row r="26" spans="1:14" ht="24" thickBot="1" x14ac:dyDescent="0.5">
      <c r="A26" s="1" t="s">
        <v>35</v>
      </c>
      <c r="B26" s="42">
        <f>(B25+C25/60)/25</f>
        <v>0.7</v>
      </c>
    </row>
    <row r="28" spans="1:14" ht="23.4" x14ac:dyDescent="0.45">
      <c r="A28" s="1"/>
      <c r="B28" s="1"/>
    </row>
  </sheetData>
  <sheetProtection algorithmName="SHA-512" hashValue="PdQFMPcb0NRRkawsseHxOi61jscYHxRST7j8EpSm7f+amavBa5Iu1lBcvsSJER6+nV8+e55ZCVHviKnNz/G8pA==" saltValue="vYKZVammmzfA+gB1uTj5bQ==" spinCount="100000" sheet="1" objects="1" scenarios="1"/>
  <mergeCells count="1">
    <mergeCell ref="G2:I2"/>
  </mergeCells>
  <dataValidations count="2">
    <dataValidation type="decimal" allowBlank="1" showInputMessage="1" showErrorMessage="1" error="This must be less than 1.00" prompt="This will be less than 1.00 for a part time teacher" sqref="C4:D4" xr:uid="{33883AC7-254D-4DC2-A6D1-C04112290EE7}">
      <formula1>0.04</formula1>
      <formula2>0.99</formula2>
    </dataValidation>
    <dataValidation type="decimal" allowBlank="1" showInputMessage="1" showErrorMessage="1" error="This must be less than 25 timetabled hours per week for a part time teacher." prompt="This will be less than 25 timetabled hours for a part time teacher" sqref="C6:D6" xr:uid="{DD2F7D6F-6AC2-4F60-8C00-CC31D0DACFF6}">
      <formula1>1</formula1>
      <formula2>24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178381C67CA4BAAA8292D8BCAA6CC" ma:contentTypeVersion="19" ma:contentTypeDescription="Create a new document." ma:contentTypeScope="" ma:versionID="1c901064b8790b9bc46c278ea332b29b">
  <xsd:schema xmlns:xsd="http://www.w3.org/2001/XMLSchema" xmlns:xs="http://www.w3.org/2001/XMLSchema" xmlns:p="http://schemas.microsoft.com/office/2006/metadata/properties" xmlns:ns2="2c9e66ba-f116-48d8-a6ca-05d0a2378e4c" xmlns:ns3="6157e73e-dbee-4017-8909-237d08381653" targetNamespace="http://schemas.microsoft.com/office/2006/metadata/properties" ma:root="true" ma:fieldsID="4f5b2f4f9a9f5a97a3994965527be055" ns2:_="" ns3:_="">
    <xsd:import namespace="2c9e66ba-f116-48d8-a6ca-05d0a2378e4c"/>
    <xsd:import namespace="6157e73e-dbee-4017-8909-237d0838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un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e66ba-f116-48d8-a6ca-05d0a2378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3ed6b0-d858-4e51-8344-7dab2c3c74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DateandTime" ma:index="26" nillable="true" ma:displayName="Run Date and Time" ma:format="DateTime" ma:internalName="Run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7e73e-dbee-4017-8909-237d08381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5f9b19-06fc-48c4-a488-6126218b5372}" ma:internalName="TaxCatchAll" ma:showField="CatchAllData" ma:web="6157e73e-dbee-4017-8909-237d0838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unDateandTime xmlns="2c9e66ba-f116-48d8-a6ca-05d0a2378e4c" xsi:nil="true"/>
    <TaxCatchAll xmlns="6157e73e-dbee-4017-8909-237d08381653" xsi:nil="true"/>
    <lcf76f155ced4ddcb4097134ff3c332f xmlns="2c9e66ba-f116-48d8-a6ca-05d0a2378e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5DAB27-48AD-4FED-8468-4A88B9101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e66ba-f116-48d8-a6ca-05d0a2378e4c"/>
    <ds:schemaRef ds:uri="6157e73e-dbee-4017-8909-237d0838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0CFF47-1A3F-4F07-935C-6EB4C619D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025F25-3BCA-4929-ACD9-2DE2027ACC8D}">
  <ds:schemaRefs>
    <ds:schemaRef ds:uri="http://schemas.openxmlformats.org/package/2006/metadata/core-properties"/>
    <ds:schemaRef ds:uri="2c9e66ba-f116-48d8-a6ca-05d0a2378e4c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6157e73e-dbee-4017-8909-237d0838165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Timetabled hours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Willetts</dc:creator>
  <cp:keywords/>
  <dc:description/>
  <cp:lastModifiedBy>Justin Chow</cp:lastModifiedBy>
  <cp:revision/>
  <cp:lastPrinted>2025-03-10T21:40:11Z</cp:lastPrinted>
  <dcterms:created xsi:type="dcterms:W3CDTF">2025-02-25T02:02:10Z</dcterms:created>
  <dcterms:modified xsi:type="dcterms:W3CDTF">2025-03-10T21:41:43Z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0x010100513178381C67CA4BAAA8292D8BCAA6CC</vt:lpwstr>
  </property>
</Properties>
</file>